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2\Izvršenje Programa uz proračun za 2022\"/>
    </mc:Choice>
  </mc:AlternateContent>
  <xr:revisionPtr revIDLastSave="0" documentId="13_ncr:1_{2037364D-6351-4053-8C83-8BD322391390}" xr6:coauthVersionLast="47" xr6:coauthVersionMax="47" xr10:uidLastSave="{00000000-0000-0000-0000-000000000000}"/>
  <bookViews>
    <workbookView xWindow="-120" yWindow="-120" windowWidth="29040" windowHeight="15840" xr2:uid="{F0FCFBC7-AEF3-4F17-8447-D6BF33B77B42}"/>
  </bookViews>
  <sheets>
    <sheet name="Program građenja kom inf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" i="1" l="1"/>
  <c r="K71" i="1"/>
  <c r="K86" i="1"/>
  <c r="K74" i="1"/>
  <c r="L71" i="1" s="1"/>
  <c r="L37" i="1"/>
  <c r="L38" i="1"/>
  <c r="L50" i="1"/>
  <c r="L68" i="1"/>
  <c r="L74" i="1"/>
  <c r="L75" i="1"/>
  <c r="L78" i="1"/>
  <c r="L86" i="1"/>
  <c r="K25" i="1"/>
  <c r="K24" i="1" s="1"/>
  <c r="L35" i="1"/>
  <c r="K40" i="1"/>
  <c r="K46" i="1"/>
  <c r="K59" i="1"/>
  <c r="K65" i="1"/>
  <c r="L65" i="1" s="1"/>
  <c r="L77" i="1"/>
  <c r="K83" i="1"/>
  <c r="L83" i="1" s="1"/>
  <c r="K89" i="1"/>
  <c r="C94" i="1"/>
  <c r="C93" i="1"/>
  <c r="C92" i="1"/>
  <c r="C91" i="1"/>
  <c r="C89" i="1" s="1"/>
  <c r="C90" i="1"/>
  <c r="J89" i="1"/>
  <c r="I89" i="1"/>
  <c r="H89" i="1"/>
  <c r="G89" i="1"/>
  <c r="F89" i="1"/>
  <c r="E89" i="1"/>
  <c r="D89" i="1"/>
  <c r="C88" i="1"/>
  <c r="C87" i="1"/>
  <c r="C86" i="1"/>
  <c r="C85" i="1"/>
  <c r="C84" i="1"/>
  <c r="J83" i="1"/>
  <c r="I83" i="1"/>
  <c r="H83" i="1"/>
  <c r="G83" i="1"/>
  <c r="F83" i="1"/>
  <c r="E83" i="1"/>
  <c r="D83" i="1"/>
  <c r="C82" i="1"/>
  <c r="C81" i="1"/>
  <c r="C80" i="1"/>
  <c r="C79" i="1"/>
  <c r="C78" i="1"/>
  <c r="J77" i="1"/>
  <c r="I77" i="1"/>
  <c r="H77" i="1"/>
  <c r="G77" i="1"/>
  <c r="F77" i="1"/>
  <c r="E77" i="1"/>
  <c r="D77" i="1"/>
  <c r="C76" i="1"/>
  <c r="C75" i="1"/>
  <c r="C74" i="1"/>
  <c r="C73" i="1"/>
  <c r="C71" i="1" s="1"/>
  <c r="C72" i="1"/>
  <c r="J71" i="1"/>
  <c r="I71" i="1"/>
  <c r="H71" i="1"/>
  <c r="G71" i="1"/>
  <c r="F71" i="1"/>
  <c r="E71" i="1"/>
  <c r="D71" i="1"/>
  <c r="C70" i="1"/>
  <c r="C69" i="1"/>
  <c r="C68" i="1"/>
  <c r="C67" i="1"/>
  <c r="C66" i="1"/>
  <c r="J65" i="1"/>
  <c r="I65" i="1"/>
  <c r="H65" i="1"/>
  <c r="G65" i="1"/>
  <c r="F65" i="1"/>
  <c r="E65" i="1"/>
  <c r="D65" i="1"/>
  <c r="C64" i="1"/>
  <c r="C63" i="1"/>
  <c r="C62" i="1"/>
  <c r="C61" i="1"/>
  <c r="C60" i="1"/>
  <c r="J59" i="1"/>
  <c r="I59" i="1"/>
  <c r="H59" i="1"/>
  <c r="G59" i="1"/>
  <c r="G58" i="1" s="1"/>
  <c r="F59" i="1"/>
  <c r="E59" i="1"/>
  <c r="E58" i="1" s="1"/>
  <c r="D59" i="1"/>
  <c r="C55" i="1"/>
  <c r="C52" i="1" s="1"/>
  <c r="I52" i="1"/>
  <c r="G52" i="1"/>
  <c r="C51" i="1"/>
  <c r="C50" i="1"/>
  <c r="C49" i="1"/>
  <c r="C46" i="1" s="1"/>
  <c r="L46" i="1" s="1"/>
  <c r="J46" i="1"/>
  <c r="I46" i="1"/>
  <c r="H46" i="1"/>
  <c r="G46" i="1"/>
  <c r="F46" i="1"/>
  <c r="E46" i="1"/>
  <c r="D46" i="1"/>
  <c r="C45" i="1"/>
  <c r="C40" i="1" s="1"/>
  <c r="C44" i="1"/>
  <c r="C43" i="1"/>
  <c r="J40" i="1"/>
  <c r="I40" i="1"/>
  <c r="H40" i="1"/>
  <c r="G40" i="1"/>
  <c r="F40" i="1"/>
  <c r="E40" i="1"/>
  <c r="D40" i="1"/>
  <c r="C39" i="1"/>
  <c r="C38" i="1"/>
  <c r="C37" i="1"/>
  <c r="C36" i="1"/>
  <c r="J35" i="1"/>
  <c r="J34" i="1" s="1"/>
  <c r="H35" i="1"/>
  <c r="C35" i="1" s="1"/>
  <c r="I34" i="1"/>
  <c r="G34" i="1"/>
  <c r="F34" i="1"/>
  <c r="E34" i="1"/>
  <c r="D34" i="1"/>
  <c r="C30" i="1"/>
  <c r="C29" i="1"/>
  <c r="C28" i="1"/>
  <c r="C27" i="1"/>
  <c r="C26" i="1"/>
  <c r="J25" i="1"/>
  <c r="I25" i="1"/>
  <c r="H25" i="1"/>
  <c r="G25" i="1"/>
  <c r="G24" i="1" s="1"/>
  <c r="F25" i="1"/>
  <c r="F24" i="1" s="1"/>
  <c r="E25" i="1"/>
  <c r="E24" i="1" s="1"/>
  <c r="D25" i="1"/>
  <c r="D24" i="1" s="1"/>
  <c r="J24" i="1"/>
  <c r="I24" i="1"/>
  <c r="H24" i="1"/>
  <c r="K58" i="1" l="1"/>
  <c r="L49" i="1"/>
  <c r="G33" i="1"/>
  <c r="K34" i="1"/>
  <c r="C83" i="1"/>
  <c r="H58" i="1"/>
  <c r="C77" i="1"/>
  <c r="D33" i="1"/>
  <c r="D32" i="1" s="1"/>
  <c r="D95" i="1" s="1"/>
  <c r="D58" i="1"/>
  <c r="I58" i="1"/>
  <c r="C25" i="1"/>
  <c r="C24" i="1" s="1"/>
  <c r="E33" i="1"/>
  <c r="E32" i="1" s="1"/>
  <c r="E95" i="1" s="1"/>
  <c r="C59" i="1"/>
  <c r="C65" i="1"/>
  <c r="G32" i="1"/>
  <c r="G95" i="1" s="1"/>
  <c r="C34" i="1"/>
  <c r="C33" i="1" s="1"/>
  <c r="I33" i="1"/>
  <c r="I32" i="1" s="1"/>
  <c r="I95" i="1" s="1"/>
  <c r="J33" i="1"/>
  <c r="J32" i="1" s="1"/>
  <c r="J95" i="1" s="1"/>
  <c r="J58" i="1"/>
  <c r="F33" i="1"/>
  <c r="F58" i="1"/>
  <c r="H34" i="1"/>
  <c r="H33" i="1" s="1"/>
  <c r="L58" i="1" l="1"/>
  <c r="K32" i="1"/>
  <c r="K33" i="1"/>
  <c r="L34" i="1"/>
  <c r="F32" i="1"/>
  <c r="F95" i="1" s="1"/>
  <c r="H32" i="1"/>
  <c r="H95" i="1" s="1"/>
  <c r="C58" i="1"/>
  <c r="C32" i="1" s="1"/>
  <c r="C95" i="1" s="1"/>
  <c r="L33" i="1" l="1"/>
  <c r="L32" i="1" l="1"/>
  <c r="K95" i="1"/>
  <c r="L95" i="1" s="1"/>
</calcChain>
</file>

<file path=xl/sharedStrings.xml><?xml version="1.0" encoding="utf-8"?>
<sst xmlns="http://schemas.openxmlformats.org/spreadsheetml/2006/main" count="119" uniqueCount="69">
  <si>
    <t>REPUBLIKA HRVATSKA</t>
  </si>
  <si>
    <t>KRAPINSKO – ZAGORSKA ŽUPANIJA</t>
  </si>
  <si>
    <t>GRAD ZLATAR</t>
  </si>
  <si>
    <t>GRADSKO VIJEĆE</t>
  </si>
  <si>
    <t>KLASA: 363-01/21-01/48</t>
  </si>
  <si>
    <t>Članak 1.</t>
  </si>
  <si>
    <t xml:space="preserve">Red. br. </t>
  </si>
  <si>
    <t>Naziv projekta / Vrsta troškova</t>
  </si>
  <si>
    <t>Procjena troškova (Kn)</t>
  </si>
  <si>
    <t>Komunalni doprnos (Kn)</t>
  </si>
  <si>
    <t>Komunana naknada (Kn)</t>
  </si>
  <si>
    <t>Proračun Grada Zlatara (Kn)</t>
  </si>
  <si>
    <t>Fondovi EU (Kn)</t>
  </si>
  <si>
    <t>Dnacije (Kn)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</si>
  <si>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</si>
  <si>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</si>
  <si>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</si>
  <si>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</si>
  <si>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</si>
  <si>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</si>
  <si>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</si>
  <si>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Naknada za koncesiju (Kn)</t>
  </si>
  <si>
    <t>Uugovri, naknade i drugi izvori propisani posebnim zakonom (Kn)</t>
  </si>
  <si>
    <t>2.</t>
  </si>
  <si>
    <t>Građevine komunalne infrastrukture koje će se graditiu u uređenim dijelovima građevinskog područja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</si>
  <si>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</si>
  <si>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</si>
  <si>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</si>
  <si>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</si>
  <si>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</si>
  <si>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Gradnja i modernizacija nerazvrstanih cesta</t>
  </si>
  <si>
    <t>Asfaltiranje NC</t>
  </si>
  <si>
    <t>Gradnja i modernizacija javnih površina</t>
  </si>
  <si>
    <t>Uređenje nogostupa</t>
  </si>
  <si>
    <t>Uzdignuti pješački prijelazi</t>
  </si>
  <si>
    <t>Modernizacija Ulece M. Gupca</t>
  </si>
  <si>
    <t>Uređenje nogostupa u Varaždinskoj ulici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</si>
  <si>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</si>
  <si>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</si>
  <si>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</si>
  <si>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</si>
  <si>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</si>
  <si>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</si>
  <si>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</si>
  <si>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 xml:space="preserve">Izgradnja i sanacija mostova </t>
  </si>
  <si>
    <t>Uređenje dječjeg igrališta i vježbališta</t>
  </si>
  <si>
    <t>4.1.4.</t>
  </si>
  <si>
    <t>Izgradnja šumske ceste Jakopići - Črne mlake</t>
  </si>
  <si>
    <t>4.2.4.</t>
  </si>
  <si>
    <t>4.2.3.</t>
  </si>
  <si>
    <t>Uređenje zelene tržnice u Zlataru</t>
  </si>
  <si>
    <t>UKUPNO</t>
  </si>
  <si>
    <t>PREDSJEDNICA</t>
  </si>
  <si>
    <t>Danijela Findak</t>
  </si>
  <si>
    <t>Zlatar,  ___ 2023.</t>
  </si>
  <si>
    <t>Na temelju članka 71., stavka 1. Zakona o komunalnom gospodarstvu („Narodne novine“  broj  68/18, 110/18, 32/20) i članka 27. Statuta Grada Zlatara („Službeni glasnik Krapinsko-zagorske županije“ broj  36A/13, 9/18, 9/20, 17A/21), Gradsko vijeće Grada Zlatara na __ sjednici dana _____.2023. godine, donijelo je</t>
  </si>
  <si>
    <t>Članak 2.</t>
  </si>
  <si>
    <t>4.2.5.</t>
  </si>
  <si>
    <t>Dogradnja sustava javne rasvjete</t>
  </si>
  <si>
    <t>4.2.6.</t>
  </si>
  <si>
    <t>Uređenje groblja</t>
  </si>
  <si>
    <t>PRIJEDLOG</t>
  </si>
  <si>
    <t xml:space="preserve">Program građenja komunalne infrastrukture na području Grada Zlatara za 2022.  godinu ("Službeni glasnik Krapinsko-zagorske županije“ broj 54A/21, 31/22, 57A/22) izvršen je u 2022. godini kako slijedi: </t>
  </si>
  <si>
    <t>Ovo Izvješće Programa temelji se na Godišnjem izvještaju o izvršenju Proračuna Grada Zlatara za 2022. godinu i objavit će se u "Službenom glasniku Krapinsko-zagorske županije".</t>
  </si>
  <si>
    <t>Izvršenje Programa građenja</t>
  </si>
  <si>
    <t>komunalne infrastrukture u Gradu  Zlataru za 2022. godinu</t>
  </si>
  <si>
    <t>URBROJ: 2140-07-01-23-8</t>
  </si>
  <si>
    <t>Izvršenje (Kn)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</si>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</sst>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vertical="center"/>
    </xf>
    <xf numFmtId="0" fontId="4" fillId="0" borderId="0" xfId="0" applyFont="1"/>
    <xf numFmtId="4" fontId="1" fillId="4" borderId="1" xfId="0" applyNumberFormat="1" applyFont="1" applyFill="1" applyBorder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0" fontId="2" fillId="0" borderId="1" xfId="0" applyNumberFormat="1" applyFont="1" applyBorder="1"/>
    <xf numFmtId="0" fontId="0" fillId="0" borderId="0" xfId="0" applyFont="1" applyAlignment="1">
      <alignment wrapText="1"/>
    </xf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/>
    <xf numFmtId="10" fontId="7" fillId="2" borderId="1" xfId="0" applyNumberFormat="1" applyFont="1" applyFill="1" applyBorder="1"/>
    <xf numFmtId="0" fontId="0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/>
    <xf numFmtId="10" fontId="7" fillId="0" borderId="1" xfId="0" applyNumberFormat="1" applyFont="1" applyBorder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/>
    <xf numFmtId="10" fontId="7" fillId="3" borderId="1" xfId="0" applyNumberFormat="1" applyFont="1" applyFill="1" applyBorder="1"/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0" fontId="7" fillId="4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P103"/>
  <sheetViews>
    <sheetView tabSelected="1" topLeftCell="A10" workbookViewId="0">
      <selection activeCell="O22" sqref="O22"/>
    </sheetView>
  </sheetViews>
  <sheetFormatPr defaultRowHeight="15" x14ac:dyDescent="0.25"/>
  <cols>
    <col min="1" max="1" width="5.7109375" style="1" customWidth="1"/>
    <col min="2" max="2" width="35.42578125" style="35" customWidth="1"/>
    <col min="3" max="12" width="12.7109375" customWidth="1"/>
    <col min="16" max="16" width="12.7109375" bestFit="1" customWidth="1"/>
  </cols>
  <sheetData>
    <row r="1" spans="1:12" ht="15.75" x14ac:dyDescent="0.25">
      <c r="A1" s="8"/>
      <c r="B1" s="33"/>
      <c r="C1" s="9"/>
      <c r="D1" s="9"/>
      <c r="E1" s="9"/>
      <c r="F1" s="9"/>
      <c r="G1" s="9"/>
      <c r="H1" s="9"/>
      <c r="I1" s="9"/>
      <c r="J1" s="13" t="s">
        <v>61</v>
      </c>
      <c r="K1" s="13"/>
      <c r="L1" s="13"/>
    </row>
    <row r="2" spans="1:12" ht="15.75" x14ac:dyDescent="0.25">
      <c r="A2" s="8"/>
      <c r="B2" s="33"/>
      <c r="C2" s="9"/>
      <c r="D2" s="9"/>
      <c r="E2" s="9"/>
      <c r="F2" s="9"/>
      <c r="G2" s="9"/>
      <c r="H2" s="9"/>
      <c r="I2" s="9"/>
      <c r="J2" s="9"/>
    </row>
    <row r="3" spans="1:12" ht="15.75" x14ac:dyDescent="0.25">
      <c r="A3" s="8"/>
      <c r="B3" s="33"/>
      <c r="C3" s="9"/>
      <c r="D3" s="9"/>
      <c r="E3" s="9"/>
      <c r="F3" s="9"/>
      <c r="G3" s="9"/>
      <c r="H3" s="9"/>
      <c r="I3" s="9"/>
      <c r="J3" s="9"/>
    </row>
    <row r="4" spans="1:12" ht="15.75" x14ac:dyDescent="0.25">
      <c r="A4" s="8"/>
      <c r="B4" s="33"/>
      <c r="C4" s="9"/>
      <c r="D4" s="9"/>
      <c r="E4" s="9"/>
      <c r="F4" s="9"/>
      <c r="G4" s="9"/>
      <c r="H4" s="9"/>
      <c r="I4" s="9"/>
      <c r="J4" s="9"/>
    </row>
    <row r="5" spans="1:12" ht="15.75" x14ac:dyDescent="0.25">
      <c r="A5" s="11" t="s">
        <v>0</v>
      </c>
      <c r="B5" s="11"/>
      <c r="C5" s="9"/>
      <c r="D5" s="9"/>
      <c r="E5" s="9"/>
      <c r="F5" s="9"/>
      <c r="G5" s="9"/>
      <c r="H5" s="9"/>
      <c r="I5" s="9"/>
      <c r="J5" s="9"/>
    </row>
    <row r="6" spans="1:12" ht="15.75" x14ac:dyDescent="0.25">
      <c r="A6" s="11" t="s">
        <v>1</v>
      </c>
      <c r="B6" s="11"/>
      <c r="C6" s="9"/>
      <c r="D6" s="9"/>
      <c r="E6" s="9"/>
      <c r="F6" s="9"/>
      <c r="G6" s="9"/>
      <c r="H6" s="9"/>
      <c r="I6" s="9"/>
      <c r="J6" s="9"/>
    </row>
    <row r="7" spans="1:12" ht="15.75" x14ac:dyDescent="0.25">
      <c r="A7" s="11" t="s">
        <v>2</v>
      </c>
      <c r="B7" s="11"/>
      <c r="C7" s="9"/>
      <c r="D7" s="9"/>
      <c r="E7" s="9"/>
      <c r="F7" s="9"/>
      <c r="G7" s="9"/>
      <c r="H7" s="9"/>
      <c r="I7" s="9"/>
      <c r="J7" s="9"/>
    </row>
    <row r="8" spans="1:12" ht="15.75" x14ac:dyDescent="0.25">
      <c r="A8" s="11" t="s">
        <v>3</v>
      </c>
      <c r="B8" s="11"/>
      <c r="C8" s="9"/>
      <c r="D8" s="9"/>
      <c r="E8" s="9"/>
      <c r="F8" s="9"/>
      <c r="G8" s="9"/>
      <c r="H8" s="9"/>
      <c r="I8" s="9"/>
      <c r="J8" s="9"/>
    </row>
    <row r="9" spans="1:12" ht="15.75" x14ac:dyDescent="0.25">
      <c r="A9" s="8"/>
      <c r="B9" s="33"/>
      <c r="C9" s="9"/>
      <c r="D9" s="9"/>
      <c r="E9" s="9"/>
      <c r="F9" s="9"/>
      <c r="G9" s="9"/>
      <c r="H9" s="9"/>
      <c r="I9" s="9"/>
      <c r="J9" s="9"/>
    </row>
    <row r="10" spans="1:12" ht="15.75" x14ac:dyDescent="0.25">
      <c r="A10" s="8" t="s">
        <v>4</v>
      </c>
      <c r="B10" s="33"/>
      <c r="C10" s="9"/>
      <c r="D10" s="9"/>
      <c r="E10" s="9"/>
      <c r="F10" s="9"/>
      <c r="G10" s="9"/>
      <c r="H10" s="9"/>
      <c r="I10" s="9"/>
      <c r="J10" s="9"/>
    </row>
    <row r="11" spans="1:12" ht="15.75" x14ac:dyDescent="0.25">
      <c r="A11" s="8" t="s">
        <v>66</v>
      </c>
      <c r="B11" s="33"/>
      <c r="C11" s="9"/>
      <c r="D11" s="9"/>
      <c r="E11" s="9"/>
      <c r="F11" s="9"/>
      <c r="G11" s="9"/>
      <c r="H11" s="9"/>
      <c r="I11" s="9"/>
      <c r="J11" s="9"/>
    </row>
    <row r="12" spans="1:12" ht="15.75" x14ac:dyDescent="0.25">
      <c r="A12" s="8" t="s">
        <v>54</v>
      </c>
      <c r="B12" s="33"/>
      <c r="C12" s="9"/>
      <c r="D12" s="9"/>
      <c r="E12" s="9"/>
      <c r="F12" s="9"/>
      <c r="G12" s="9"/>
      <c r="H12" s="9"/>
      <c r="I12" s="9"/>
      <c r="J12" s="9"/>
    </row>
    <row r="13" spans="1:12" ht="15.75" x14ac:dyDescent="0.25">
      <c r="A13" s="8"/>
      <c r="B13" s="33"/>
      <c r="C13" s="9"/>
      <c r="D13" s="9"/>
      <c r="E13" s="9"/>
      <c r="F13" s="9"/>
      <c r="G13" s="9"/>
      <c r="H13" s="9"/>
      <c r="I13" s="9"/>
      <c r="J13" s="9"/>
    </row>
    <row r="14" spans="1:12" ht="30.75" customHeight="1" x14ac:dyDescent="0.25">
      <c r="A14" s="12" t="s">
        <v>55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15.75" x14ac:dyDescent="0.25">
      <c r="A15" s="8"/>
      <c r="B15" s="33"/>
      <c r="C15" s="9"/>
      <c r="D15" s="9"/>
      <c r="E15" s="9"/>
      <c r="F15" s="9"/>
      <c r="G15" s="9"/>
      <c r="H15" s="9"/>
      <c r="I15" s="9"/>
      <c r="J15" s="9"/>
    </row>
    <row r="16" spans="1:12" ht="15.75" x14ac:dyDescent="0.25">
      <c r="A16" s="14" t="s">
        <v>64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15.75" x14ac:dyDescent="0.25">
      <c r="A17" s="14" t="s">
        <v>65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5.75" x14ac:dyDescent="0.25">
      <c r="A18" s="8"/>
      <c r="B18" s="33"/>
      <c r="C18" s="9"/>
      <c r="D18" s="9"/>
      <c r="E18" s="9"/>
      <c r="F18" s="9"/>
      <c r="G18" s="9"/>
      <c r="H18" s="9"/>
      <c r="I18" s="9"/>
      <c r="J18" s="9"/>
    </row>
    <row r="19" spans="1:12" ht="15.75" x14ac:dyDescent="0.25">
      <c r="A19" s="11" t="s">
        <v>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ht="36.75" customHeight="1" x14ac:dyDescent="0.25">
      <c r="A20" s="12" t="s">
        <v>62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15.75" x14ac:dyDescent="0.25">
      <c r="A21" s="8"/>
      <c r="B21" s="33"/>
      <c r="C21" s="9"/>
      <c r="D21" s="9"/>
      <c r="E21" s="9"/>
      <c r="F21" s="9"/>
      <c r="G21" s="9"/>
      <c r="H21" s="9"/>
      <c r="I21" s="9"/>
      <c r="J21" s="9"/>
    </row>
    <row r="22" spans="1:12" s="18" customFormat="1" ht="105" x14ac:dyDescent="0.25">
      <c r="A22" s="37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37" t="s">
        <v>21</v>
      </c>
      <c r="G22" s="37" t="s">
        <v>11</v>
      </c>
      <c r="H22" s="37" t="s">
        <v>12</v>
      </c>
      <c r="I22" s="37" t="s">
        <v>22</v>
      </c>
      <c r="J22" s="37" t="s">
        <v>13</v>
      </c>
      <c r="K22" s="37" t="s">
        <v>67</v>
      </c>
      <c r="L22" s="37" t="s">
        <v>68</v>
      </c>
    </row>
    <row r="23" spans="1:12" s="6" customFormat="1" ht="58.5" customHeight="1" x14ac:dyDescent="0.25">
      <c r="A23" s="19" t="s">
        <v>15</v>
      </c>
      <c r="B23" s="23" t="s">
        <v>14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</row>
    <row r="24" spans="1:12" s="22" customFormat="1" ht="54" customHeight="1" x14ac:dyDescent="0.25">
      <c r="A24" s="19" t="s">
        <v>23</v>
      </c>
      <c r="B24" s="23" t="s">
        <v>24</v>
      </c>
      <c r="C24" s="20">
        <f>C25</f>
        <v>0</v>
      </c>
      <c r="D24" s="20">
        <f>SUM(D25)</f>
        <v>0</v>
      </c>
      <c r="E24" s="20">
        <f t="shared" ref="E24:L24" si="0">SUM(E25)</f>
        <v>0</v>
      </c>
      <c r="F24" s="20">
        <f t="shared" si="0"/>
        <v>0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0</v>
      </c>
      <c r="L24" s="21">
        <v>0</v>
      </c>
    </row>
    <row r="25" spans="1:12" s="22" customFormat="1" ht="30" x14ac:dyDescent="0.25">
      <c r="A25" s="24" t="s">
        <v>27</v>
      </c>
      <c r="B25" s="31" t="s">
        <v>45</v>
      </c>
      <c r="C25" s="25">
        <f>SUM(C26:C30)</f>
        <v>0</v>
      </c>
      <c r="D25" s="25">
        <f t="shared" ref="D25:J25" si="1">D26+D27+D28+D29+D30</f>
        <v>0</v>
      </c>
      <c r="E25" s="25">
        <f t="shared" si="1"/>
        <v>0</v>
      </c>
      <c r="F25" s="25">
        <f t="shared" si="1"/>
        <v>0</v>
      </c>
      <c r="G25" s="25">
        <f t="shared" si="1"/>
        <v>0</v>
      </c>
      <c r="H25" s="25">
        <f t="shared" si="1"/>
        <v>0</v>
      </c>
      <c r="I25" s="25">
        <f t="shared" si="1"/>
        <v>0</v>
      </c>
      <c r="J25" s="25">
        <f t="shared" si="1"/>
        <v>0</v>
      </c>
      <c r="K25" s="25">
        <f t="shared" ref="K25:L25" si="2">K26+K27+K28+K29+K30</f>
        <v>0</v>
      </c>
      <c r="L25" s="26">
        <v>0</v>
      </c>
    </row>
    <row r="26" spans="1:12" x14ac:dyDescent="0.25">
      <c r="A26" s="3"/>
      <c r="B26" s="32" t="s">
        <v>16</v>
      </c>
      <c r="C26" s="4">
        <f>SUM(D26:J26)</f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17">
        <v>0</v>
      </c>
    </row>
    <row r="27" spans="1:12" x14ac:dyDescent="0.25">
      <c r="A27" s="3"/>
      <c r="B27" s="32" t="s">
        <v>20</v>
      </c>
      <c r="C27" s="4">
        <f t="shared" ref="C27:C30" si="3">SUM(D27:J27)</f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17">
        <v>0</v>
      </c>
    </row>
    <row r="28" spans="1:12" x14ac:dyDescent="0.25">
      <c r="A28" s="3"/>
      <c r="B28" s="32" t="s">
        <v>17</v>
      </c>
      <c r="C28" s="4">
        <f t="shared" si="3"/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17">
        <v>0</v>
      </c>
    </row>
    <row r="29" spans="1:12" x14ac:dyDescent="0.25">
      <c r="A29" s="3"/>
      <c r="B29" s="32" t="s">
        <v>18</v>
      </c>
      <c r="C29" s="4">
        <f t="shared" si="3"/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17">
        <v>0</v>
      </c>
    </row>
    <row r="30" spans="1:12" x14ac:dyDescent="0.25">
      <c r="A30" s="3"/>
      <c r="B30" s="32" t="s">
        <v>19</v>
      </c>
      <c r="C30" s="4">
        <f t="shared" si="3"/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17">
        <v>0</v>
      </c>
    </row>
    <row r="31" spans="1:12" s="22" customFormat="1" ht="48" customHeight="1" x14ac:dyDescent="0.25">
      <c r="A31" s="19" t="s">
        <v>26</v>
      </c>
      <c r="B31" s="23" t="s">
        <v>25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1">
        <v>0</v>
      </c>
    </row>
    <row r="32" spans="1:12" s="22" customFormat="1" ht="51.75" customHeight="1" x14ac:dyDescent="0.25">
      <c r="A32" s="19" t="s">
        <v>28</v>
      </c>
      <c r="B32" s="23" t="s">
        <v>29</v>
      </c>
      <c r="C32" s="20">
        <f>C33+C58</f>
        <v>4148425</v>
      </c>
      <c r="D32" s="20">
        <f>D33+D40+D46+D52</f>
        <v>100000</v>
      </c>
      <c r="E32" s="20">
        <f>E33+E58</f>
        <v>1506250</v>
      </c>
      <c r="F32" s="20">
        <f>F33+F58</f>
        <v>0</v>
      </c>
      <c r="G32" s="20">
        <f>G33+G58</f>
        <v>1712175</v>
      </c>
      <c r="H32" s="20">
        <f>H33+H58</f>
        <v>0</v>
      </c>
      <c r="I32" s="20">
        <f>I33+I58</f>
        <v>830000</v>
      </c>
      <c r="J32" s="20">
        <f>J33+J59</f>
        <v>0</v>
      </c>
      <c r="K32" s="20">
        <f>K33+K58</f>
        <v>3985528.2199999997</v>
      </c>
      <c r="L32" s="21">
        <f t="shared" ref="L26:L89" si="4">K32/C32*1</f>
        <v>0.96073286126662527</v>
      </c>
    </row>
    <row r="33" spans="1:12" s="22" customFormat="1" ht="30" x14ac:dyDescent="0.25">
      <c r="A33" s="27" t="s">
        <v>37</v>
      </c>
      <c r="B33" s="34" t="s">
        <v>30</v>
      </c>
      <c r="C33" s="28">
        <f>C34+C40+C46+C52</f>
        <v>1573375</v>
      </c>
      <c r="D33" s="28">
        <f t="shared" ref="D33:J33" si="5">D34+D40+D46+D52</f>
        <v>100000</v>
      </c>
      <c r="E33" s="28">
        <f t="shared" si="5"/>
        <v>0</v>
      </c>
      <c r="F33" s="28">
        <f t="shared" si="5"/>
        <v>0</v>
      </c>
      <c r="G33" s="28">
        <f t="shared" si="5"/>
        <v>1043375</v>
      </c>
      <c r="H33" s="28">
        <f t="shared" si="5"/>
        <v>0</v>
      </c>
      <c r="I33" s="28">
        <f t="shared" si="5"/>
        <v>430000</v>
      </c>
      <c r="J33" s="28">
        <f t="shared" si="5"/>
        <v>0</v>
      </c>
      <c r="K33" s="28">
        <f t="shared" ref="K33:L33" si="6">K34+K40+K46+K52</f>
        <v>1399354.45</v>
      </c>
      <c r="L33" s="29">
        <f t="shared" si="4"/>
        <v>0.88939664733455148</v>
      </c>
    </row>
    <row r="34" spans="1:12" s="22" customFormat="1" x14ac:dyDescent="0.25">
      <c r="A34" s="24" t="s">
        <v>38</v>
      </c>
      <c r="B34" s="31" t="s">
        <v>31</v>
      </c>
      <c r="C34" s="25">
        <f>SUM(C35:C39)</f>
        <v>726375</v>
      </c>
      <c r="D34" s="25">
        <f>SUM(D35:D39)</f>
        <v>100000</v>
      </c>
      <c r="E34" s="25">
        <f t="shared" ref="E34:J34" si="7">SUM(E35:E39)</f>
        <v>0</v>
      </c>
      <c r="F34" s="25">
        <f t="shared" si="7"/>
        <v>0</v>
      </c>
      <c r="G34" s="25">
        <f>SUM(G35:G39)</f>
        <v>526375</v>
      </c>
      <c r="H34" s="25">
        <f t="shared" si="7"/>
        <v>0</v>
      </c>
      <c r="I34" s="25">
        <f t="shared" si="7"/>
        <v>100000</v>
      </c>
      <c r="J34" s="25">
        <f t="shared" si="7"/>
        <v>0</v>
      </c>
      <c r="K34" s="25">
        <f t="shared" ref="K34:L34" si="8">SUM(K35:K39)</f>
        <v>533380.11</v>
      </c>
      <c r="L34" s="26">
        <f t="shared" si="4"/>
        <v>0.7343040578213732</v>
      </c>
    </row>
    <row r="35" spans="1:12" x14ac:dyDescent="0.25">
      <c r="A35" s="3"/>
      <c r="B35" s="32" t="s">
        <v>16</v>
      </c>
      <c r="C35" s="2">
        <f>SUM(D35:J35)</f>
        <v>184375</v>
      </c>
      <c r="D35" s="4">
        <v>0</v>
      </c>
      <c r="E35" s="4">
        <v>0</v>
      </c>
      <c r="F35" s="4">
        <v>0</v>
      </c>
      <c r="G35" s="4">
        <v>184375</v>
      </c>
      <c r="H35" s="4">
        <f t="shared" ref="H35:J35" si="9">SUM(H36:H39)</f>
        <v>0</v>
      </c>
      <c r="I35" s="4">
        <v>0</v>
      </c>
      <c r="J35" s="4">
        <f t="shared" si="9"/>
        <v>0</v>
      </c>
      <c r="K35" s="4">
        <v>206875</v>
      </c>
      <c r="L35" s="17">
        <f t="shared" si="4"/>
        <v>1.1220338983050848</v>
      </c>
    </row>
    <row r="36" spans="1:12" x14ac:dyDescent="0.25">
      <c r="A36" s="3"/>
      <c r="B36" s="32" t="s">
        <v>20</v>
      </c>
      <c r="C36" s="2">
        <f t="shared" ref="C36:C39" si="10">SUM(D36:J36)</f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17">
        <v>0</v>
      </c>
    </row>
    <row r="37" spans="1:12" x14ac:dyDescent="0.25">
      <c r="A37" s="3"/>
      <c r="B37" s="32" t="s">
        <v>17</v>
      </c>
      <c r="C37" s="2">
        <f t="shared" si="10"/>
        <v>502000</v>
      </c>
      <c r="D37" s="4">
        <v>100000</v>
      </c>
      <c r="E37" s="4">
        <v>0</v>
      </c>
      <c r="F37" s="4">
        <v>0</v>
      </c>
      <c r="G37" s="4">
        <v>302000</v>
      </c>
      <c r="H37" s="4">
        <v>0</v>
      </c>
      <c r="I37" s="4">
        <v>100000</v>
      </c>
      <c r="J37" s="4">
        <v>0</v>
      </c>
      <c r="K37" s="4">
        <v>326505.11</v>
      </c>
      <c r="L37" s="17">
        <f t="shared" si="4"/>
        <v>0.65040858565737047</v>
      </c>
    </row>
    <row r="38" spans="1:12" x14ac:dyDescent="0.25">
      <c r="A38" s="3"/>
      <c r="B38" s="32" t="s">
        <v>18</v>
      </c>
      <c r="C38" s="2">
        <f t="shared" si="10"/>
        <v>40000</v>
      </c>
      <c r="D38" s="4">
        <v>0</v>
      </c>
      <c r="E38" s="4">
        <v>0</v>
      </c>
      <c r="F38" s="4">
        <v>0</v>
      </c>
      <c r="G38" s="4">
        <v>40000</v>
      </c>
      <c r="H38" s="4">
        <v>0</v>
      </c>
      <c r="I38" s="4">
        <v>0</v>
      </c>
      <c r="J38" s="4">
        <v>0</v>
      </c>
      <c r="K38" s="4">
        <v>0</v>
      </c>
      <c r="L38" s="17">
        <f t="shared" si="4"/>
        <v>0</v>
      </c>
    </row>
    <row r="39" spans="1:12" x14ac:dyDescent="0.25">
      <c r="A39" s="3"/>
      <c r="B39" s="32" t="s">
        <v>19</v>
      </c>
      <c r="C39" s="2">
        <f t="shared" si="10"/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17">
        <v>0</v>
      </c>
    </row>
    <row r="40" spans="1:12" s="22" customFormat="1" ht="30" x14ac:dyDescent="0.25">
      <c r="A40" s="24" t="s">
        <v>39</v>
      </c>
      <c r="B40" s="31" t="s">
        <v>47</v>
      </c>
      <c r="C40" s="25">
        <f>SUM(C41:C45)</f>
        <v>0</v>
      </c>
      <c r="D40" s="25">
        <f t="shared" ref="D40:J40" si="11">SUM(D41:D45)</f>
        <v>0</v>
      </c>
      <c r="E40" s="25">
        <f t="shared" si="11"/>
        <v>0</v>
      </c>
      <c r="F40" s="25">
        <f t="shared" si="11"/>
        <v>0</v>
      </c>
      <c r="G40" s="25">
        <f t="shared" si="11"/>
        <v>0</v>
      </c>
      <c r="H40" s="25">
        <f t="shared" si="11"/>
        <v>0</v>
      </c>
      <c r="I40" s="25">
        <f t="shared" si="11"/>
        <v>0</v>
      </c>
      <c r="J40" s="25">
        <f t="shared" si="11"/>
        <v>0</v>
      </c>
      <c r="K40" s="25">
        <f t="shared" ref="K40:L40" si="12">SUM(K41:K45)</f>
        <v>0</v>
      </c>
      <c r="L40" s="26">
        <v>0</v>
      </c>
    </row>
    <row r="41" spans="1:12" x14ac:dyDescent="0.25">
      <c r="A41" s="3"/>
      <c r="B41" s="32" t="s">
        <v>16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17">
        <v>0</v>
      </c>
    </row>
    <row r="42" spans="1:12" x14ac:dyDescent="0.25">
      <c r="A42" s="3"/>
      <c r="B42" s="32" t="s">
        <v>20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17">
        <v>0</v>
      </c>
    </row>
    <row r="43" spans="1:12" x14ac:dyDescent="0.25">
      <c r="A43" s="3"/>
      <c r="B43" s="32" t="s">
        <v>17</v>
      </c>
      <c r="C43" s="4">
        <f>SUM(D43:J43)</f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17">
        <v>0</v>
      </c>
    </row>
    <row r="44" spans="1:12" x14ac:dyDescent="0.25">
      <c r="A44" s="3"/>
      <c r="B44" s="32" t="s">
        <v>18</v>
      </c>
      <c r="C44" s="4">
        <f t="shared" ref="C44:C45" si="13">SUM(D44:J44)</f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17">
        <v>0</v>
      </c>
    </row>
    <row r="45" spans="1:12" x14ac:dyDescent="0.25">
      <c r="A45" s="3"/>
      <c r="B45" s="32" t="s">
        <v>19</v>
      </c>
      <c r="C45" s="4">
        <f t="shared" si="13"/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17">
        <v>0</v>
      </c>
    </row>
    <row r="46" spans="1:12" s="22" customFormat="1" x14ac:dyDescent="0.25">
      <c r="A46" s="24" t="s">
        <v>40</v>
      </c>
      <c r="B46" s="31" t="s">
        <v>35</v>
      </c>
      <c r="C46" s="25">
        <f>SUM(C47:C51)</f>
        <v>847000</v>
      </c>
      <c r="D46" s="25">
        <f t="shared" ref="D46:J46" si="14">SUM(D47:D51)</f>
        <v>0</v>
      </c>
      <c r="E46" s="25">
        <f t="shared" si="14"/>
        <v>0</v>
      </c>
      <c r="F46" s="25">
        <f t="shared" si="14"/>
        <v>0</v>
      </c>
      <c r="G46" s="25">
        <f t="shared" si="14"/>
        <v>517000</v>
      </c>
      <c r="H46" s="25">
        <f t="shared" si="14"/>
        <v>0</v>
      </c>
      <c r="I46" s="25">
        <f t="shared" si="14"/>
        <v>330000</v>
      </c>
      <c r="J46" s="25">
        <f t="shared" si="14"/>
        <v>0</v>
      </c>
      <c r="K46" s="25">
        <f t="shared" ref="K46:L46" si="15">SUM(K47:K51)</f>
        <v>865974.34</v>
      </c>
      <c r="L46" s="26">
        <f t="shared" si="4"/>
        <v>1.0224018181818182</v>
      </c>
    </row>
    <row r="47" spans="1:12" x14ac:dyDescent="0.25">
      <c r="A47" s="3"/>
      <c r="B47" s="32" t="s">
        <v>16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17">
        <v>0</v>
      </c>
    </row>
    <row r="48" spans="1:12" x14ac:dyDescent="0.25">
      <c r="A48" s="3"/>
      <c r="B48" s="32" t="s">
        <v>20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17">
        <v>0</v>
      </c>
    </row>
    <row r="49" spans="1:12" x14ac:dyDescent="0.25">
      <c r="A49" s="3"/>
      <c r="B49" s="32" t="s">
        <v>17</v>
      </c>
      <c r="C49" s="4">
        <f>SUM(D49:J49)</f>
        <v>814000</v>
      </c>
      <c r="D49" s="4">
        <v>0</v>
      </c>
      <c r="E49" s="4">
        <v>0</v>
      </c>
      <c r="F49" s="4">
        <v>0</v>
      </c>
      <c r="G49" s="4">
        <v>484000</v>
      </c>
      <c r="H49" s="4">
        <v>0</v>
      </c>
      <c r="I49" s="4">
        <v>330000</v>
      </c>
      <c r="J49" s="4">
        <v>0</v>
      </c>
      <c r="K49" s="4">
        <v>832974.34</v>
      </c>
      <c r="L49" s="17">
        <f t="shared" si="4"/>
        <v>1.0233099999999999</v>
      </c>
    </row>
    <row r="50" spans="1:12" x14ac:dyDescent="0.25">
      <c r="A50" s="3"/>
      <c r="B50" s="32" t="s">
        <v>18</v>
      </c>
      <c r="C50" s="4">
        <f t="shared" ref="C50:C51" si="16">SUM(D50:J50)</f>
        <v>33000</v>
      </c>
      <c r="D50" s="4">
        <v>0</v>
      </c>
      <c r="E50" s="4">
        <v>0</v>
      </c>
      <c r="F50" s="4">
        <v>0</v>
      </c>
      <c r="G50" s="4">
        <v>33000</v>
      </c>
      <c r="H50" s="4">
        <v>0</v>
      </c>
      <c r="I50" s="4">
        <v>0</v>
      </c>
      <c r="J50" s="4">
        <v>0</v>
      </c>
      <c r="K50" s="4">
        <v>33000</v>
      </c>
      <c r="L50" s="17">
        <f t="shared" si="4"/>
        <v>1</v>
      </c>
    </row>
    <row r="51" spans="1:12" x14ac:dyDescent="0.25">
      <c r="A51" s="3"/>
      <c r="B51" s="32" t="s">
        <v>19</v>
      </c>
      <c r="C51" s="4">
        <f t="shared" si="16"/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17">
        <v>0</v>
      </c>
    </row>
    <row r="52" spans="1:12" s="22" customFormat="1" x14ac:dyDescent="0.25">
      <c r="A52" s="24" t="s">
        <v>46</v>
      </c>
      <c r="B52" s="31" t="s">
        <v>34</v>
      </c>
      <c r="C52" s="25">
        <f>SUM(C53:C57)</f>
        <v>0</v>
      </c>
      <c r="D52" s="25">
        <v>0</v>
      </c>
      <c r="E52" s="25">
        <v>0</v>
      </c>
      <c r="F52" s="25">
        <v>0</v>
      </c>
      <c r="G52" s="25">
        <f>SUM(G53:G57)</f>
        <v>0</v>
      </c>
      <c r="H52" s="25">
        <v>0</v>
      </c>
      <c r="I52" s="25">
        <f>I55</f>
        <v>0</v>
      </c>
      <c r="J52" s="25">
        <v>0</v>
      </c>
      <c r="K52" s="25">
        <v>0</v>
      </c>
      <c r="L52" s="26">
        <v>0</v>
      </c>
    </row>
    <row r="53" spans="1:12" x14ac:dyDescent="0.25">
      <c r="A53" s="3"/>
      <c r="B53" s="32" t="s">
        <v>16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17">
        <v>0</v>
      </c>
    </row>
    <row r="54" spans="1:12" x14ac:dyDescent="0.25">
      <c r="A54" s="3"/>
      <c r="B54" s="32" t="s">
        <v>20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17">
        <v>0</v>
      </c>
    </row>
    <row r="55" spans="1:12" x14ac:dyDescent="0.25">
      <c r="A55" s="3"/>
      <c r="B55" s="32" t="s">
        <v>17</v>
      </c>
      <c r="C55" s="4">
        <f>SUM(D55:J55)</f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17">
        <v>0</v>
      </c>
    </row>
    <row r="56" spans="1:12" x14ac:dyDescent="0.25">
      <c r="A56" s="3"/>
      <c r="B56" s="32" t="s">
        <v>18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17">
        <v>0</v>
      </c>
    </row>
    <row r="57" spans="1:12" x14ac:dyDescent="0.25">
      <c r="A57" s="3"/>
      <c r="B57" s="32" t="s">
        <v>19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17">
        <v>0</v>
      </c>
    </row>
    <row r="58" spans="1:12" s="22" customFormat="1" ht="30" x14ac:dyDescent="0.25">
      <c r="A58" s="27" t="s">
        <v>41</v>
      </c>
      <c r="B58" s="34" t="s">
        <v>32</v>
      </c>
      <c r="C58" s="28">
        <f t="shared" ref="C58:J58" si="17">C59+C65+C71+C77</f>
        <v>2575050</v>
      </c>
      <c r="D58" s="28">
        <f t="shared" si="17"/>
        <v>0</v>
      </c>
      <c r="E58" s="28">
        <f t="shared" si="17"/>
        <v>1506250</v>
      </c>
      <c r="F58" s="28">
        <f t="shared" si="17"/>
        <v>0</v>
      </c>
      <c r="G58" s="28">
        <f t="shared" si="17"/>
        <v>668800</v>
      </c>
      <c r="H58" s="28">
        <f t="shared" si="17"/>
        <v>0</v>
      </c>
      <c r="I58" s="28">
        <f t="shared" si="17"/>
        <v>400000</v>
      </c>
      <c r="J58" s="28">
        <f t="shared" si="17"/>
        <v>0</v>
      </c>
      <c r="K58" s="28">
        <f t="shared" ref="K58:L58" si="18">K59+K65+K71+K77</f>
        <v>2586173.77</v>
      </c>
      <c r="L58" s="29">
        <f t="shared" si="4"/>
        <v>1.0043198267994797</v>
      </c>
    </row>
    <row r="59" spans="1:12" s="22" customFormat="1" x14ac:dyDescent="0.25">
      <c r="A59" s="24" t="s">
        <v>42</v>
      </c>
      <c r="B59" s="31" t="s">
        <v>33</v>
      </c>
      <c r="C59" s="25">
        <f>SUM(C60:C64)</f>
        <v>0</v>
      </c>
      <c r="D59" s="25">
        <f>SUM(D60:D64)</f>
        <v>0</v>
      </c>
      <c r="E59" s="25">
        <f t="shared" ref="E59:J59" si="19">SUM(E60:E64)</f>
        <v>0</v>
      </c>
      <c r="F59" s="25">
        <f t="shared" si="19"/>
        <v>0</v>
      </c>
      <c r="G59" s="25">
        <f t="shared" si="19"/>
        <v>0</v>
      </c>
      <c r="H59" s="25">
        <f t="shared" si="19"/>
        <v>0</v>
      </c>
      <c r="I59" s="25">
        <f t="shared" si="19"/>
        <v>0</v>
      </c>
      <c r="J59" s="25">
        <f t="shared" si="19"/>
        <v>0</v>
      </c>
      <c r="K59" s="25">
        <f t="shared" ref="K59:L59" si="20">SUM(K60:K64)</f>
        <v>0</v>
      </c>
      <c r="L59" s="26">
        <v>0</v>
      </c>
    </row>
    <row r="60" spans="1:12" x14ac:dyDescent="0.25">
      <c r="A60" s="3"/>
      <c r="B60" s="32" t="s">
        <v>16</v>
      </c>
      <c r="C60" s="4">
        <f>SUM(D60:J60)</f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17">
        <v>0</v>
      </c>
    </row>
    <row r="61" spans="1:12" x14ac:dyDescent="0.25">
      <c r="A61" s="3"/>
      <c r="B61" s="32" t="s">
        <v>20</v>
      </c>
      <c r="C61" s="4">
        <f t="shared" ref="C61:C64" si="21">SUM(D61:J61)</f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17">
        <v>0</v>
      </c>
    </row>
    <row r="62" spans="1:12" x14ac:dyDescent="0.25">
      <c r="A62" s="3"/>
      <c r="B62" s="32" t="s">
        <v>17</v>
      </c>
      <c r="C62" s="4">
        <f t="shared" si="21"/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17">
        <v>0</v>
      </c>
    </row>
    <row r="63" spans="1:12" x14ac:dyDescent="0.25">
      <c r="A63" s="3"/>
      <c r="B63" s="32" t="s">
        <v>18</v>
      </c>
      <c r="C63" s="4">
        <f t="shared" si="21"/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17">
        <v>0</v>
      </c>
    </row>
    <row r="64" spans="1:12" x14ac:dyDescent="0.25">
      <c r="A64" s="3"/>
      <c r="B64" s="32" t="s">
        <v>19</v>
      </c>
      <c r="C64" s="4">
        <f t="shared" si="21"/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17">
        <v>0</v>
      </c>
    </row>
    <row r="65" spans="1:16" s="22" customFormat="1" ht="15" customHeight="1" x14ac:dyDescent="0.25">
      <c r="A65" s="24" t="s">
        <v>43</v>
      </c>
      <c r="B65" s="31" t="s">
        <v>44</v>
      </c>
      <c r="C65" s="30">
        <f>SUM(C66:C70)</f>
        <v>641300</v>
      </c>
      <c r="D65" s="30">
        <f>SUM(D66:D70)</f>
        <v>0</v>
      </c>
      <c r="E65" s="30">
        <f t="shared" ref="E65:J65" si="22">SUM(E66:E70)</f>
        <v>0</v>
      </c>
      <c r="F65" s="30">
        <f t="shared" si="22"/>
        <v>0</v>
      </c>
      <c r="G65" s="30">
        <f t="shared" si="22"/>
        <v>641300</v>
      </c>
      <c r="H65" s="30">
        <f t="shared" si="22"/>
        <v>0</v>
      </c>
      <c r="I65" s="30">
        <f t="shared" si="22"/>
        <v>0</v>
      </c>
      <c r="J65" s="30">
        <f t="shared" si="22"/>
        <v>0</v>
      </c>
      <c r="K65" s="30">
        <f t="shared" ref="K65:L65" si="23">SUM(K66:K70)</f>
        <v>641284.48</v>
      </c>
      <c r="L65" s="26">
        <f t="shared" si="4"/>
        <v>0.99997579915796031</v>
      </c>
    </row>
    <row r="66" spans="1:16" ht="15" customHeight="1" x14ac:dyDescent="0.25">
      <c r="A66" s="3"/>
      <c r="B66" s="32" t="s">
        <v>16</v>
      </c>
      <c r="C66" s="5">
        <f>SUM(D66:J66)</f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17">
        <v>0</v>
      </c>
    </row>
    <row r="67" spans="1:16" ht="15" customHeight="1" x14ac:dyDescent="0.25">
      <c r="A67" s="3"/>
      <c r="B67" s="32" t="s">
        <v>20</v>
      </c>
      <c r="C67" s="5">
        <f t="shared" ref="C67:C70" si="24">SUM(D67:J67)</f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17">
        <v>0</v>
      </c>
    </row>
    <row r="68" spans="1:16" ht="15" customHeight="1" x14ac:dyDescent="0.25">
      <c r="A68" s="3"/>
      <c r="B68" s="32" t="s">
        <v>17</v>
      </c>
      <c r="C68" s="5">
        <f t="shared" si="24"/>
        <v>641300</v>
      </c>
      <c r="D68" s="5">
        <v>0</v>
      </c>
      <c r="E68" s="5">
        <v>0</v>
      </c>
      <c r="F68" s="5">
        <v>0</v>
      </c>
      <c r="G68" s="5">
        <v>641300</v>
      </c>
      <c r="H68" s="5">
        <v>0</v>
      </c>
      <c r="I68" s="5">
        <v>0</v>
      </c>
      <c r="J68" s="5">
        <v>0</v>
      </c>
      <c r="K68" s="5">
        <v>641284.48</v>
      </c>
      <c r="L68" s="17">
        <f t="shared" si="4"/>
        <v>0.99997579915796031</v>
      </c>
    </row>
    <row r="69" spans="1:16" ht="15" customHeight="1" x14ac:dyDescent="0.25">
      <c r="A69" s="3"/>
      <c r="B69" s="32" t="s">
        <v>18</v>
      </c>
      <c r="C69" s="5">
        <f t="shared" si="24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17">
        <v>0</v>
      </c>
    </row>
    <row r="70" spans="1:16" ht="15" customHeight="1" x14ac:dyDescent="0.25">
      <c r="A70" s="3"/>
      <c r="B70" s="32" t="s">
        <v>19</v>
      </c>
      <c r="C70" s="5">
        <f t="shared" si="24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17">
        <v>0</v>
      </c>
    </row>
    <row r="71" spans="1:16" s="22" customFormat="1" ht="15" customHeight="1" x14ac:dyDescent="0.25">
      <c r="A71" s="24" t="s">
        <v>49</v>
      </c>
      <c r="B71" s="31" t="s">
        <v>36</v>
      </c>
      <c r="C71" s="30">
        <f t="shared" ref="C71:J71" si="25">SUM(C72:C75)</f>
        <v>1906250</v>
      </c>
      <c r="D71" s="30">
        <f t="shared" si="25"/>
        <v>0</v>
      </c>
      <c r="E71" s="30">
        <f t="shared" si="25"/>
        <v>1506250</v>
      </c>
      <c r="F71" s="30">
        <f t="shared" si="25"/>
        <v>0</v>
      </c>
      <c r="G71" s="30">
        <f t="shared" si="25"/>
        <v>0</v>
      </c>
      <c r="H71" s="30">
        <f t="shared" si="25"/>
        <v>0</v>
      </c>
      <c r="I71" s="30">
        <f t="shared" si="25"/>
        <v>400000</v>
      </c>
      <c r="J71" s="30">
        <f t="shared" si="25"/>
        <v>0</v>
      </c>
      <c r="K71" s="30">
        <f>SUM(K72:K76)</f>
        <v>1917389.29</v>
      </c>
      <c r="L71" s="26">
        <f t="shared" si="4"/>
        <v>1.005843561967213</v>
      </c>
    </row>
    <row r="72" spans="1:16" ht="15" customHeight="1" x14ac:dyDescent="0.25">
      <c r="A72" s="3"/>
      <c r="B72" s="32" t="s">
        <v>16</v>
      </c>
      <c r="C72" s="5">
        <f>SUM(D72:J72)</f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17">
        <v>0</v>
      </c>
    </row>
    <row r="73" spans="1:16" ht="15" customHeight="1" x14ac:dyDescent="0.25">
      <c r="A73" s="3"/>
      <c r="B73" s="32" t="s">
        <v>20</v>
      </c>
      <c r="C73" s="5">
        <f t="shared" ref="C73:C76" si="26">SUM(D73:J73)</f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17">
        <v>0</v>
      </c>
    </row>
    <row r="74" spans="1:16" ht="15" customHeight="1" x14ac:dyDescent="0.25">
      <c r="A74" s="3"/>
      <c r="B74" s="32" t="s">
        <v>17</v>
      </c>
      <c r="C74" s="5">
        <f t="shared" si="26"/>
        <v>1826250</v>
      </c>
      <c r="D74" s="5">
        <v>0</v>
      </c>
      <c r="E74" s="5">
        <v>1506250</v>
      </c>
      <c r="F74" s="5">
        <v>0</v>
      </c>
      <c r="G74" s="5">
        <v>0</v>
      </c>
      <c r="H74" s="5">
        <v>0</v>
      </c>
      <c r="I74" s="5">
        <v>320000</v>
      </c>
      <c r="J74" s="5">
        <v>0</v>
      </c>
      <c r="K74" s="5">
        <f>320000+1517389.29</f>
        <v>1837389.29</v>
      </c>
      <c r="L74" s="17">
        <f t="shared" si="4"/>
        <v>1.0060995427789186</v>
      </c>
    </row>
    <row r="75" spans="1:16" ht="15" customHeight="1" x14ac:dyDescent="0.25">
      <c r="A75" s="3"/>
      <c r="B75" s="32" t="s">
        <v>18</v>
      </c>
      <c r="C75" s="5">
        <f t="shared" si="26"/>
        <v>80000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80000</v>
      </c>
      <c r="J75" s="5">
        <v>0</v>
      </c>
      <c r="K75" s="5">
        <v>80000</v>
      </c>
      <c r="L75" s="17">
        <f t="shared" si="4"/>
        <v>1</v>
      </c>
    </row>
    <row r="76" spans="1:16" ht="15" customHeight="1" x14ac:dyDescent="0.25">
      <c r="A76" s="3"/>
      <c r="B76" s="32" t="s">
        <v>19</v>
      </c>
      <c r="C76" s="4">
        <f t="shared" si="26"/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17">
        <v>0</v>
      </c>
    </row>
    <row r="77" spans="1:16" s="22" customFormat="1" x14ac:dyDescent="0.25">
      <c r="A77" s="24" t="s">
        <v>48</v>
      </c>
      <c r="B77" s="31" t="s">
        <v>50</v>
      </c>
      <c r="C77" s="30">
        <f t="shared" ref="C77:J77" si="27">SUM(C78:C81)</f>
        <v>27500</v>
      </c>
      <c r="D77" s="30">
        <f t="shared" si="27"/>
        <v>0</v>
      </c>
      <c r="E77" s="30">
        <f t="shared" si="27"/>
        <v>0</v>
      </c>
      <c r="F77" s="30">
        <f t="shared" si="27"/>
        <v>0</v>
      </c>
      <c r="G77" s="30">
        <f t="shared" si="27"/>
        <v>27500</v>
      </c>
      <c r="H77" s="30">
        <f t="shared" si="27"/>
        <v>0</v>
      </c>
      <c r="I77" s="30">
        <f t="shared" si="27"/>
        <v>0</v>
      </c>
      <c r="J77" s="30">
        <f t="shared" si="27"/>
        <v>0</v>
      </c>
      <c r="K77" s="30">
        <f>SUM(K78:K82)</f>
        <v>27500</v>
      </c>
      <c r="L77" s="26">
        <f t="shared" si="4"/>
        <v>1</v>
      </c>
    </row>
    <row r="78" spans="1:16" ht="15" customHeight="1" x14ac:dyDescent="0.25">
      <c r="A78" s="3"/>
      <c r="B78" s="32" t="s">
        <v>16</v>
      </c>
      <c r="C78" s="5">
        <f>SUM(D78:J78)</f>
        <v>27500</v>
      </c>
      <c r="D78" s="5">
        <v>0</v>
      </c>
      <c r="E78" s="5">
        <v>0</v>
      </c>
      <c r="F78" s="5">
        <v>0</v>
      </c>
      <c r="G78" s="5">
        <v>27500</v>
      </c>
      <c r="H78" s="5">
        <v>0</v>
      </c>
      <c r="I78" s="5">
        <v>0</v>
      </c>
      <c r="J78" s="5">
        <v>0</v>
      </c>
      <c r="K78" s="5">
        <v>27500</v>
      </c>
      <c r="L78" s="17">
        <f t="shared" si="4"/>
        <v>1</v>
      </c>
      <c r="P78" s="10"/>
    </row>
    <row r="79" spans="1:16" ht="15" customHeight="1" x14ac:dyDescent="0.25">
      <c r="A79" s="3"/>
      <c r="B79" s="32" t="s">
        <v>20</v>
      </c>
      <c r="C79" s="5">
        <f t="shared" ref="C79:C82" si="28">SUM(D79:J79)</f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17">
        <v>0</v>
      </c>
    </row>
    <row r="80" spans="1:16" ht="15" customHeight="1" x14ac:dyDescent="0.25">
      <c r="A80" s="3"/>
      <c r="B80" s="32" t="s">
        <v>17</v>
      </c>
      <c r="C80" s="5">
        <f t="shared" si="28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17">
        <v>0</v>
      </c>
    </row>
    <row r="81" spans="1:12" ht="15" customHeight="1" x14ac:dyDescent="0.25">
      <c r="A81" s="3"/>
      <c r="B81" s="32" t="s">
        <v>18</v>
      </c>
      <c r="C81" s="5">
        <f t="shared" si="28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17">
        <v>0</v>
      </c>
    </row>
    <row r="82" spans="1:12" ht="15" customHeight="1" x14ac:dyDescent="0.25">
      <c r="A82" s="3"/>
      <c r="B82" s="32" t="s">
        <v>19</v>
      </c>
      <c r="C82" s="4">
        <f t="shared" si="28"/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17">
        <v>0</v>
      </c>
    </row>
    <row r="83" spans="1:12" s="22" customFormat="1" ht="15" customHeight="1" x14ac:dyDescent="0.25">
      <c r="A83" s="24" t="s">
        <v>57</v>
      </c>
      <c r="B83" s="31" t="s">
        <v>58</v>
      </c>
      <c r="C83" s="30">
        <f t="shared" ref="C83:J83" si="29">SUM(C84:C87)</f>
        <v>739357</v>
      </c>
      <c r="D83" s="30">
        <f t="shared" si="29"/>
        <v>0</v>
      </c>
      <c r="E83" s="30">
        <f t="shared" si="29"/>
        <v>126718</v>
      </c>
      <c r="F83" s="30">
        <f t="shared" si="29"/>
        <v>0</v>
      </c>
      <c r="G83" s="30">
        <f t="shared" si="29"/>
        <v>146252</v>
      </c>
      <c r="H83" s="30">
        <f t="shared" si="29"/>
        <v>0</v>
      </c>
      <c r="I83" s="30">
        <f t="shared" si="29"/>
        <v>466387</v>
      </c>
      <c r="J83" s="30">
        <f t="shared" si="29"/>
        <v>0</v>
      </c>
      <c r="K83" s="30">
        <f t="shared" ref="K83:L83" si="30">SUM(K84:K87)</f>
        <v>691472.5</v>
      </c>
      <c r="L83" s="26">
        <f t="shared" si="4"/>
        <v>0.93523494063084545</v>
      </c>
    </row>
    <row r="84" spans="1:12" x14ac:dyDescent="0.25">
      <c r="A84" s="3"/>
      <c r="B84" s="32" t="s">
        <v>16</v>
      </c>
      <c r="C84" s="5">
        <f>SUM(D84:J84)</f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17">
        <v>0</v>
      </c>
    </row>
    <row r="85" spans="1:12" x14ac:dyDescent="0.25">
      <c r="A85" s="3"/>
      <c r="B85" s="32" t="s">
        <v>20</v>
      </c>
      <c r="C85" s="5">
        <f t="shared" ref="C85:C88" si="31">SUM(D85:J85)</f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17">
        <v>0</v>
      </c>
    </row>
    <row r="86" spans="1:12" x14ac:dyDescent="0.25">
      <c r="A86" s="3"/>
      <c r="B86" s="32" t="s">
        <v>17</v>
      </c>
      <c r="C86" s="5">
        <f t="shared" si="31"/>
        <v>739357</v>
      </c>
      <c r="D86" s="5">
        <v>0</v>
      </c>
      <c r="E86" s="5">
        <v>126718</v>
      </c>
      <c r="F86" s="5">
        <v>0</v>
      </c>
      <c r="G86" s="5">
        <v>146252</v>
      </c>
      <c r="H86" s="5">
        <v>0</v>
      </c>
      <c r="I86" s="5">
        <v>466387</v>
      </c>
      <c r="J86" s="5">
        <v>0</v>
      </c>
      <c r="K86" s="5">
        <f>138750+86336.25+466386.25</f>
        <v>691472.5</v>
      </c>
      <c r="L86" s="17">
        <f t="shared" si="4"/>
        <v>0.93523494063084545</v>
      </c>
    </row>
    <row r="87" spans="1:12" x14ac:dyDescent="0.25">
      <c r="A87" s="3"/>
      <c r="B87" s="32" t="s">
        <v>18</v>
      </c>
      <c r="C87" s="5">
        <f t="shared" si="31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17">
        <v>0</v>
      </c>
    </row>
    <row r="88" spans="1:12" x14ac:dyDescent="0.25">
      <c r="A88" s="3"/>
      <c r="B88" s="32" t="s">
        <v>19</v>
      </c>
      <c r="C88" s="4">
        <f t="shared" si="31"/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17">
        <v>0</v>
      </c>
    </row>
    <row r="89" spans="1:12" s="22" customFormat="1" x14ac:dyDescent="0.25">
      <c r="A89" s="24" t="s">
        <v>59</v>
      </c>
      <c r="B89" s="31" t="s">
        <v>60</v>
      </c>
      <c r="C89" s="30">
        <f t="shared" ref="C89:J89" si="32">SUM(C90:C93)</f>
        <v>0</v>
      </c>
      <c r="D89" s="30">
        <f t="shared" si="32"/>
        <v>0</v>
      </c>
      <c r="E89" s="30">
        <f t="shared" si="32"/>
        <v>0</v>
      </c>
      <c r="F89" s="30">
        <f t="shared" si="32"/>
        <v>0</v>
      </c>
      <c r="G89" s="30">
        <f t="shared" si="32"/>
        <v>0</v>
      </c>
      <c r="H89" s="30">
        <f t="shared" si="32"/>
        <v>0</v>
      </c>
      <c r="I89" s="30">
        <f t="shared" si="32"/>
        <v>0</v>
      </c>
      <c r="J89" s="30">
        <f t="shared" si="32"/>
        <v>0</v>
      </c>
      <c r="K89" s="30">
        <f t="shared" ref="K89:L89" si="33">SUM(K90:K93)</f>
        <v>0</v>
      </c>
      <c r="L89" s="26">
        <v>0</v>
      </c>
    </row>
    <row r="90" spans="1:12" x14ac:dyDescent="0.25">
      <c r="A90" s="3"/>
      <c r="B90" s="32" t="s">
        <v>16</v>
      </c>
      <c r="C90" s="5">
        <f>SUM(D90:J90)</f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17">
        <v>0</v>
      </c>
    </row>
    <row r="91" spans="1:12" x14ac:dyDescent="0.25">
      <c r="A91" s="3"/>
      <c r="B91" s="32" t="s">
        <v>20</v>
      </c>
      <c r="C91" s="5">
        <f t="shared" ref="C91:C94" si="34">SUM(D91:J91)</f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17">
        <v>0</v>
      </c>
    </row>
    <row r="92" spans="1:12" x14ac:dyDescent="0.25">
      <c r="A92" s="3"/>
      <c r="B92" s="32" t="s">
        <v>17</v>
      </c>
      <c r="C92" s="5">
        <f t="shared" si="34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17">
        <v>0</v>
      </c>
    </row>
    <row r="93" spans="1:12" x14ac:dyDescent="0.25">
      <c r="A93" s="3"/>
      <c r="B93" s="32" t="s">
        <v>18</v>
      </c>
      <c r="C93" s="5">
        <f t="shared" si="34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17">
        <v>0</v>
      </c>
    </row>
    <row r="94" spans="1:12" x14ac:dyDescent="0.25">
      <c r="A94" s="3"/>
      <c r="B94" s="32" t="s">
        <v>19</v>
      </c>
      <c r="C94" s="4">
        <f t="shared" si="34"/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17">
        <v>0</v>
      </c>
    </row>
    <row r="95" spans="1:12" s="22" customFormat="1" x14ac:dyDescent="0.25">
      <c r="A95" s="15" t="s">
        <v>51</v>
      </c>
      <c r="B95" s="16"/>
      <c r="C95" s="7">
        <f t="shared" ref="C95:J95" si="35">C23+C24+C31+C32</f>
        <v>4148425</v>
      </c>
      <c r="D95" s="7">
        <f t="shared" si="35"/>
        <v>100000</v>
      </c>
      <c r="E95" s="7">
        <f t="shared" si="35"/>
        <v>1506250</v>
      </c>
      <c r="F95" s="7">
        <f t="shared" si="35"/>
        <v>0</v>
      </c>
      <c r="G95" s="7">
        <f t="shared" si="35"/>
        <v>1712175</v>
      </c>
      <c r="H95" s="7">
        <f t="shared" si="35"/>
        <v>0</v>
      </c>
      <c r="I95" s="7">
        <f t="shared" si="35"/>
        <v>830000</v>
      </c>
      <c r="J95" s="7">
        <f t="shared" si="35"/>
        <v>0</v>
      </c>
      <c r="K95" s="7">
        <f t="shared" ref="K95:L95" si="36">K23+K24+K31+K32</f>
        <v>3985528.2199999997</v>
      </c>
      <c r="L95" s="36">
        <f t="shared" ref="L90:L95" si="37">K95/C95*1</f>
        <v>0.96073286126662527</v>
      </c>
    </row>
    <row r="96" spans="1:12" ht="15.75" x14ac:dyDescent="0.25">
      <c r="A96" s="8"/>
      <c r="B96" s="33"/>
      <c r="C96" s="9"/>
      <c r="D96" s="9"/>
      <c r="E96" s="9"/>
      <c r="F96" s="9"/>
      <c r="G96" s="9"/>
      <c r="H96" s="9"/>
      <c r="I96" s="9"/>
      <c r="J96" s="9"/>
    </row>
    <row r="97" spans="1:12" ht="15.75" x14ac:dyDescent="0.25">
      <c r="A97" s="11" t="s">
        <v>56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 ht="15.75" x14ac:dyDescent="0.25">
      <c r="A98" s="11" t="s">
        <v>63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1:12" ht="15.75" x14ac:dyDescent="0.25">
      <c r="A99" s="8"/>
      <c r="B99" s="33"/>
      <c r="C99" s="9"/>
      <c r="D99" s="9"/>
      <c r="E99" s="9"/>
      <c r="F99" s="9"/>
      <c r="G99" s="9"/>
      <c r="H99" s="9"/>
      <c r="I99" s="9"/>
      <c r="J99" s="9"/>
    </row>
    <row r="100" spans="1:12" ht="15.75" x14ac:dyDescent="0.25">
      <c r="A100" s="8"/>
      <c r="B100" s="33"/>
      <c r="C100" s="9"/>
      <c r="D100" s="9"/>
      <c r="E100" s="9"/>
      <c r="F100" s="9"/>
      <c r="G100" s="9"/>
      <c r="H100" s="13" t="s">
        <v>52</v>
      </c>
      <c r="I100" s="13"/>
      <c r="J100" s="13"/>
      <c r="K100" s="13"/>
      <c r="L100" s="13"/>
    </row>
    <row r="101" spans="1:12" ht="15.75" x14ac:dyDescent="0.25">
      <c r="A101" s="8"/>
      <c r="B101" s="33"/>
      <c r="C101" s="9"/>
      <c r="D101" s="9"/>
      <c r="E101" s="9"/>
      <c r="F101" s="9"/>
      <c r="G101" s="9"/>
      <c r="H101" s="13" t="s">
        <v>53</v>
      </c>
      <c r="I101" s="13"/>
      <c r="J101" s="13"/>
      <c r="K101" s="13"/>
      <c r="L101" s="13"/>
    </row>
    <row r="102" spans="1:12" ht="15.75" x14ac:dyDescent="0.25">
      <c r="A102" s="8"/>
      <c r="B102" s="33"/>
      <c r="C102" s="9"/>
      <c r="D102" s="9"/>
      <c r="E102" s="9"/>
      <c r="F102" s="9"/>
      <c r="G102" s="9"/>
      <c r="H102" s="9"/>
      <c r="I102" s="9"/>
      <c r="J102" s="9"/>
    </row>
    <row r="103" spans="1:12" ht="15.75" x14ac:dyDescent="0.25">
      <c r="A103" s="8"/>
      <c r="B103" s="33"/>
      <c r="C103" s="9"/>
      <c r="D103" s="9"/>
      <c r="E103" s="9"/>
      <c r="F103" s="9"/>
      <c r="G103" s="9"/>
      <c r="H103" s="9"/>
      <c r="I103" s="9"/>
      <c r="J103" s="9"/>
    </row>
  </sheetData>
  <mergeCells count="15">
    <mergeCell ref="J1:L1"/>
    <mergeCell ref="A14:L14"/>
    <mergeCell ref="A20:L20"/>
    <mergeCell ref="A98:L98"/>
    <mergeCell ref="H100:L100"/>
    <mergeCell ref="A19:L19"/>
    <mergeCell ref="A16:L16"/>
    <mergeCell ref="A17:L17"/>
    <mergeCell ref="A97:L97"/>
    <mergeCell ref="A95:B95"/>
    <mergeCell ref="H101:L101"/>
    <mergeCell ref="A5:B5"/>
    <mergeCell ref="A6:B6"/>
    <mergeCell ref="A7:B7"/>
    <mergeCell ref="A8:B8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23E4-09DC-4BA7-BD68-9070EE4E82AE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Program građenja kom inf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2023-03-13T09:22:39Z</cp:lastPrinted>
  <dcterms:created xsi:type="dcterms:W3CDTF">2021-11-24T07:15:32Z</dcterms:created>
  <dcterms:modified xsi:type="dcterms:W3CDTF">2023-03-13T09:23:18Z</dcterms:modified>
</cp:coreProperties>
</file>